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rodcaird/Documents/Folders/Westerfield/"/>
    </mc:Choice>
  </mc:AlternateContent>
  <xr:revisionPtr revIDLastSave="0" documentId="13_ncr:1_{C385B79D-D695-D640-A78B-71DCC9BBB533}" xr6:coauthVersionLast="36" xr6:coauthVersionMax="36" xr10:uidLastSave="{00000000-0000-0000-0000-000000000000}"/>
  <bookViews>
    <workbookView xWindow="940" yWindow="6880" windowWidth="23920" windowHeight="14300" tabRatio="500" xr2:uid="{00000000-000D-0000-FFFF-FFFF00000000}"/>
  </bookViews>
  <sheets>
    <sheet name="Sheet1" sheetId="1" r:id="rId1"/>
  </sheets>
  <definedNames>
    <definedName name="_xlnm.Print_Area" localSheetId="0">Sheet1!$A$1:$G$89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6" i="1" l="1"/>
  <c r="F74" i="1" l="1"/>
  <c r="B75" i="1" l="1"/>
  <c r="F84" i="1"/>
  <c r="B73" i="1"/>
  <c r="B27" i="1" l="1"/>
  <c r="F79" i="1"/>
  <c r="F78" i="1"/>
  <c r="F77" i="1" l="1"/>
  <c r="F73" i="1"/>
  <c r="F75" i="1"/>
  <c r="F88" i="1" s="1"/>
  <c r="F76" i="1"/>
  <c r="G88" i="1"/>
  <c r="B70" i="1"/>
  <c r="B71" i="1" s="1"/>
  <c r="F5" i="1"/>
  <c r="B80" i="1"/>
</calcChain>
</file>

<file path=xl/sharedStrings.xml><?xml version="1.0" encoding="utf-8"?>
<sst xmlns="http://schemas.openxmlformats.org/spreadsheetml/2006/main" count="224" uniqueCount="127">
  <si>
    <t xml:space="preserve"> ACCOUNT </t>
  </si>
  <si>
    <t>STATEMENT DATE</t>
  </si>
  <si>
    <t xml:space="preserve"> AMOUNT </t>
  </si>
  <si>
    <t xml:space="preserve"> TOTAL </t>
  </si>
  <si>
    <t xml:space="preserve"> INCOME </t>
  </si>
  <si>
    <t xml:space="preserve"> DATE </t>
  </si>
  <si>
    <t>FROM</t>
  </si>
  <si>
    <t xml:space="preserve"> REASON </t>
  </si>
  <si>
    <t xml:space="preserve"> CLEARED </t>
  </si>
  <si>
    <t xml:space="preserve"> EXPENDITURE </t>
  </si>
  <si>
    <t xml:space="preserve"> VAT </t>
  </si>
  <si>
    <t>CHEQUE NO</t>
  </si>
  <si>
    <t xml:space="preserve"> PAYEE </t>
  </si>
  <si>
    <t xml:space="preserve"> PURPOSE </t>
  </si>
  <si>
    <t>Rod Caird</t>
  </si>
  <si>
    <t>TOTAL</t>
  </si>
  <si>
    <t>Current</t>
  </si>
  <si>
    <t>Savings</t>
  </si>
  <si>
    <t>x</t>
  </si>
  <si>
    <t>Opening Balances</t>
  </si>
  <si>
    <t>BALANCE</t>
  </si>
  <si>
    <t>Precept</t>
  </si>
  <si>
    <t>SALC</t>
  </si>
  <si>
    <t>Subscription</t>
  </si>
  <si>
    <t>Cash Balance</t>
  </si>
  <si>
    <t>HMRC</t>
  </si>
  <si>
    <t>Room hire</t>
  </si>
  <si>
    <t xml:space="preserve">Westerfield PC </t>
  </si>
  <si>
    <t>Lloyds</t>
  </si>
  <si>
    <t>Lloyds current</t>
  </si>
  <si>
    <t>Lloyds saving</t>
  </si>
  <si>
    <t>SCDC</t>
  </si>
  <si>
    <t>Speedwatch</t>
  </si>
  <si>
    <t>Printing</t>
  </si>
  <si>
    <t>Stationery</t>
  </si>
  <si>
    <t>Westerfield PCC</t>
  </si>
  <si>
    <t>PAYE</t>
  </si>
  <si>
    <t>Clerk Salary</t>
  </si>
  <si>
    <t>Audits and accounts</t>
  </si>
  <si>
    <t>Other expenses</t>
  </si>
  <si>
    <t>Lighting, cleaning, grass cutting</t>
  </si>
  <si>
    <t>Insurance</t>
  </si>
  <si>
    <t>Events</t>
  </si>
  <si>
    <t>Clerk pay</t>
  </si>
  <si>
    <t>Bank interest</t>
  </si>
  <si>
    <t>March 31, 2018</t>
  </si>
  <si>
    <t>April 9, 2018</t>
  </si>
  <si>
    <t>April 26, 2018</t>
  </si>
  <si>
    <t>Tudd, Beal, Swill, Charsfield</t>
  </si>
  <si>
    <t>April 25, 2018</t>
  </si>
  <si>
    <t>Sharward</t>
  </si>
  <si>
    <t>April 27, 2018</t>
  </si>
  <si>
    <t>May 9, 2018</t>
  </si>
  <si>
    <t>May 17, 2018</t>
  </si>
  <si>
    <t>Orwell Mencap</t>
  </si>
  <si>
    <t>Bench</t>
  </si>
  <si>
    <t>May 18, 2018</t>
  </si>
  <si>
    <t>Peter Miller</t>
  </si>
  <si>
    <t>GDPR training</t>
  </si>
  <si>
    <t>May 31, 2018</t>
  </si>
  <si>
    <t>MJ Training</t>
  </si>
  <si>
    <t>First Aid Course</t>
  </si>
  <si>
    <t>ICO</t>
  </si>
  <si>
    <t>Registration renewal</t>
  </si>
  <si>
    <t>June 15, 2018</t>
  </si>
  <si>
    <t>Bench/VH lighting grant</t>
  </si>
  <si>
    <t>July 16, 2018</t>
  </si>
  <si>
    <t>Westerfield VH</t>
  </si>
  <si>
    <t>Grant re lighting from SCDC</t>
  </si>
  <si>
    <t>Audit fee</t>
  </si>
  <si>
    <t>June 11, 2018</t>
  </si>
  <si>
    <t>July 9, 2018</t>
  </si>
  <si>
    <t>Expenditure</t>
  </si>
  <si>
    <t>Budget</t>
  </si>
  <si>
    <t>Other</t>
  </si>
  <si>
    <t>TOTALS</t>
  </si>
  <si>
    <t>Aug 17, 2018</t>
  </si>
  <si>
    <t>Ladywell</t>
  </si>
  <si>
    <t>Payroll</t>
  </si>
  <si>
    <t>Came &amp; Co</t>
  </si>
  <si>
    <t>Insurance renewal</t>
  </si>
  <si>
    <t>Aug 27, 2018</t>
  </si>
  <si>
    <t>Expenses</t>
  </si>
  <si>
    <t>Sept 17, 2018</t>
  </si>
  <si>
    <t>Norse</t>
  </si>
  <si>
    <t>Mowing</t>
  </si>
  <si>
    <t>Aug 9, 2018</t>
  </si>
  <si>
    <t>Sept 11, 2018</t>
  </si>
  <si>
    <t>Oct 17, 2018</t>
  </si>
  <si>
    <t>CAS</t>
  </si>
  <si>
    <t>Web hostng</t>
  </si>
  <si>
    <t>Graham Austin</t>
  </si>
  <si>
    <t>Bench costs</t>
  </si>
  <si>
    <t>Oct 28, 2018</t>
  </si>
  <si>
    <t>Nov 20, 2018</t>
  </si>
  <si>
    <t>Oct 18, 2018</t>
  </si>
  <si>
    <t>CIL payment</t>
  </si>
  <si>
    <t>Sept 1, 2018</t>
  </si>
  <si>
    <t>Oct 29, 2018</t>
  </si>
  <si>
    <t>Re Yvonne Maynard</t>
  </si>
  <si>
    <t>Oct 10, 2018</t>
  </si>
  <si>
    <t>Nov 9, 2018</t>
  </si>
  <si>
    <t>Westerfield Events Group</t>
  </si>
  <si>
    <t>Funding</t>
  </si>
  <si>
    <t>Nov 22, 2018</t>
  </si>
  <si>
    <t>Dec 11, 2018</t>
  </si>
  <si>
    <t>SCC</t>
  </si>
  <si>
    <t>Installation of VAS signs</t>
  </si>
  <si>
    <t>Jan 15, 2019</t>
  </si>
  <si>
    <t>Ordnance Survey</t>
  </si>
  <si>
    <t>Licence renewal</t>
  </si>
  <si>
    <t>SCC Cost re VAS</t>
  </si>
  <si>
    <t>Jan 9, 2019</t>
  </si>
  <si>
    <t>Dec 9, 2018</t>
  </si>
  <si>
    <t>March 17, 2019</t>
  </si>
  <si>
    <t>Tuddenham PC</t>
  </si>
  <si>
    <t>Jan 29, 2019</t>
  </si>
  <si>
    <t>S 137 donation</t>
  </si>
  <si>
    <t>Feb 20, 2019</t>
  </si>
  <si>
    <t>March 18, 2019</t>
  </si>
  <si>
    <t>Lighting</t>
  </si>
  <si>
    <t>Feb 9, 2019</t>
  </si>
  <si>
    <t>March 11, 2019</t>
  </si>
  <si>
    <t xml:space="preserve"> BALANCE per bank statements dated March 31, 2019</t>
  </si>
  <si>
    <t>Election briefing</t>
  </si>
  <si>
    <t>Uncleared cheques at March 31, 2019</t>
  </si>
  <si>
    <t>March 26,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</si>
</sst>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£&quot;* #,##0.00_);_(&quot;£&quot;* \(#,##0.00\);_(&quot;£&quot;* &quot;-&quot;??_);_(@_)"/>
    <numFmt numFmtId="164" formatCode="_-[$£-809]* #,##0.00_-;\-[$£-809]* #,##0.00_-;_-[$£-809]* &quot;-&quot;??_-;_-@_-"/>
    <numFmt numFmtId="165" formatCode="&quot;£&quot;#,##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C00000"/>
      <name val="Times New Roman"/>
      <family val="1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0" xfId="0" applyNumberFormat="1" applyFo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2" fillId="0" borderId="0" xfId="0" applyNumberFormat="1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left" wrapText="1"/>
    </xf>
    <xf numFmtId="0" fontId="0" fillId="0" borderId="1" xfId="0" applyBorder="1"/>
    <xf numFmtId="0" fontId="7" fillId="0" borderId="0" xfId="0" applyFont="1"/>
    <xf numFmtId="164" fontId="2" fillId="0" borderId="1" xfId="0" applyNumberFormat="1" applyFont="1" applyBorder="1" applyAlignment="1">
      <alignment horizontal="left" wrapText="1"/>
    </xf>
    <xf numFmtId="44" fontId="7" fillId="0" borderId="0" xfId="0" applyNumberFormat="1" applyFont="1"/>
    <xf numFmtId="164" fontId="9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165" fontId="3" fillId="0" borderId="1" xfId="0" applyNumberFormat="1" applyFont="1" applyBorder="1"/>
    <xf numFmtId="165" fontId="3" fillId="0" borderId="0" xfId="0" applyNumberFormat="1" applyFont="1"/>
    <xf numFmtId="165" fontId="2" fillId="0" borderId="0" xfId="0" applyNumberFormat="1" applyFont="1"/>
    <xf numFmtId="165" fontId="7" fillId="0" borderId="0" xfId="0" applyNumberFormat="1" applyFont="1"/>
    <xf numFmtId="165" fontId="3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0" xfId="0" applyNumberFormat="1"/>
    <xf numFmtId="164" fontId="10" fillId="0" borderId="1" xfId="0" applyNumberFormat="1" applyFont="1" applyBorder="1" applyAlignment="1"/>
    <xf numFmtId="164" fontId="2" fillId="0" borderId="0" xfId="0" applyNumberFormat="1" applyFont="1" applyAlignment="1"/>
    <xf numFmtId="164" fontId="2" fillId="0" borderId="1" xfId="0" applyNumberFormat="1" applyFont="1" applyBorder="1" applyAlignment="1"/>
    <xf numFmtId="164" fontId="10" fillId="0" borderId="0" xfId="0" applyNumberFormat="1" applyFont="1" applyAlignment="1"/>
    <xf numFmtId="164" fontId="8" fillId="0" borderId="0" xfId="0" applyNumberFormat="1" applyFont="1" applyAlignment="1"/>
    <xf numFmtId="164" fontId="7" fillId="0" borderId="1" xfId="0" applyNumberFormat="1" applyFont="1" applyBorder="1"/>
    <xf numFmtId="44" fontId="3" fillId="0" borderId="1" xfId="5" applyFont="1" applyBorder="1"/>
    <xf numFmtId="44" fontId="3" fillId="0" borderId="0" xfId="5" applyFont="1"/>
    <xf numFmtId="44" fontId="2" fillId="0" borderId="0" xfId="5" applyFont="1"/>
    <xf numFmtId="44" fontId="7" fillId="0" borderId="0" xfId="5" applyFont="1"/>
    <xf numFmtId="44" fontId="8" fillId="0" borderId="0" xfId="5" applyFont="1"/>
    <xf numFmtId="44" fontId="11" fillId="0" borderId="0" xfId="5" applyFont="1"/>
    <xf numFmtId="44" fontId="7" fillId="0" borderId="1" xfId="5" applyFont="1" applyBorder="1"/>
    <xf numFmtId="164" fontId="3" fillId="0" borderId="0" xfId="0" applyNumberFormat="1" applyFont="1" applyBorder="1"/>
    <xf numFmtId="44" fontId="7" fillId="0" borderId="0" xfId="5" applyFont="1" applyBorder="1"/>
    <xf numFmtId="164" fontId="7" fillId="0" borderId="0" xfId="0" applyNumberFormat="1" applyFont="1" applyBorder="1"/>
  </cellXfs>
  <cellStyles count="6">
    <cellStyle name="Currency" xfId="5" builtinId="4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8"/>
  <sheetViews>
    <sheetView tabSelected="1" topLeftCell="A55" zoomScale="93" zoomScaleNormal="93" zoomScalePageLayoutView="93" workbookViewId="0">
      <selection activeCell="D69" sqref="D69"/>
    </sheetView>
  </sheetViews>
  <sheetFormatPr baseColWidth="10" defaultRowHeight="21" x14ac:dyDescent="0.25"/>
  <cols>
    <col min="1" max="1" width="31.5" customWidth="1"/>
    <col min="2" max="2" width="21.5" style="31" bestFit="1" customWidth="1"/>
    <col min="3" max="3" width="16.5" style="27" customWidth="1"/>
    <col min="4" max="4" width="20.33203125" bestFit="1" customWidth="1"/>
    <col min="5" max="5" width="25.1640625" customWidth="1"/>
    <col min="6" max="6" width="29.33203125" customWidth="1"/>
    <col min="7" max="7" width="36.83203125" style="39" customWidth="1"/>
  </cols>
  <sheetData>
    <row r="1" spans="1:7" s="14" customFormat="1" ht="72" customHeight="1" x14ac:dyDescent="0.2">
      <c r="A1" s="16" t="s">
        <v>27</v>
      </c>
      <c r="B1" s="28"/>
      <c r="C1" s="21"/>
      <c r="D1" s="3" t="s">
        <v>0</v>
      </c>
      <c r="E1" s="4" t="s">
        <v>1</v>
      </c>
      <c r="F1" s="3" t="s">
        <v>2</v>
      </c>
      <c r="G1" s="34"/>
    </row>
    <row r="2" spans="1:7" x14ac:dyDescent="0.2">
      <c r="A2" s="5" t="s">
        <v>19</v>
      </c>
      <c r="B2" s="29"/>
      <c r="C2" s="22"/>
      <c r="D2" s="6" t="s">
        <v>29</v>
      </c>
      <c r="E2" s="7" t="s">
        <v>45</v>
      </c>
      <c r="F2" s="6">
        <v>1255.07</v>
      </c>
      <c r="G2" s="35"/>
    </row>
    <row r="3" spans="1:7" x14ac:dyDescent="0.2">
      <c r="A3" s="5"/>
      <c r="B3" s="29"/>
      <c r="C3" s="22"/>
      <c r="D3" s="8" t="s">
        <v>30</v>
      </c>
      <c r="E3" s="7" t="s">
        <v>45</v>
      </c>
      <c r="F3" s="6">
        <v>46098.73</v>
      </c>
      <c r="G3" s="35"/>
    </row>
    <row r="4" spans="1:7" ht="20" x14ac:dyDescent="0.2">
      <c r="A4" s="5"/>
      <c r="B4" s="29"/>
      <c r="C4" s="22"/>
      <c r="D4" s="6"/>
      <c r="E4" s="7"/>
      <c r="F4" s="6"/>
      <c r="G4" s="35"/>
    </row>
    <row r="5" spans="1:7" ht="20" x14ac:dyDescent="0.2">
      <c r="A5" s="9"/>
      <c r="B5" s="30"/>
      <c r="C5" s="21"/>
      <c r="D5" s="3" t="s">
        <v>3</v>
      </c>
      <c r="E5" s="10"/>
      <c r="F5" s="3">
        <f>SUM(F2+F3)</f>
        <v>47353.8</v>
      </c>
      <c r="G5" s="34"/>
    </row>
    <row r="6" spans="1:7" x14ac:dyDescent="0.2">
      <c r="A6" s="5" t="s">
        <v>4</v>
      </c>
      <c r="B6" s="29" t="s">
        <v>2</v>
      </c>
      <c r="C6" s="22"/>
      <c r="D6" s="11" t="s">
        <v>5</v>
      </c>
      <c r="E6" s="12" t="s">
        <v>6</v>
      </c>
      <c r="F6" s="11" t="s">
        <v>7</v>
      </c>
      <c r="G6" s="36" t="s">
        <v>8</v>
      </c>
    </row>
    <row r="7" spans="1:7" ht="42" x14ac:dyDescent="0.2">
      <c r="A7" s="5"/>
      <c r="B7" s="29">
        <v>200</v>
      </c>
      <c r="C7" s="22"/>
      <c r="D7" s="11" t="s">
        <v>47</v>
      </c>
      <c r="E7" s="12" t="s">
        <v>48</v>
      </c>
      <c r="F7" s="18" t="s">
        <v>32</v>
      </c>
      <c r="G7" s="36" t="s">
        <v>18</v>
      </c>
    </row>
    <row r="8" spans="1:7" x14ac:dyDescent="0.2">
      <c r="A8" s="5"/>
      <c r="B8" s="29">
        <v>1.96</v>
      </c>
      <c r="C8" s="22"/>
      <c r="D8" s="11" t="s">
        <v>46</v>
      </c>
      <c r="E8" s="12" t="s">
        <v>28</v>
      </c>
      <c r="F8" s="11" t="s">
        <v>44</v>
      </c>
      <c r="G8" s="36" t="s">
        <v>18</v>
      </c>
    </row>
    <row r="9" spans="1:7" x14ac:dyDescent="0.2">
      <c r="A9" s="5"/>
      <c r="B9" s="29">
        <v>4680</v>
      </c>
      <c r="C9" s="22"/>
      <c r="D9" s="11" t="s">
        <v>51</v>
      </c>
      <c r="E9" s="12" t="s">
        <v>31</v>
      </c>
      <c r="F9" s="11" t="s">
        <v>21</v>
      </c>
      <c r="G9" s="36" t="s">
        <v>18</v>
      </c>
    </row>
    <row r="10" spans="1:7" x14ac:dyDescent="0.2">
      <c r="A10" s="5"/>
      <c r="B10" s="29">
        <v>1.96</v>
      </c>
      <c r="C10" s="22"/>
      <c r="D10" s="11" t="s">
        <v>52</v>
      </c>
      <c r="E10" s="12" t="s">
        <v>28</v>
      </c>
      <c r="F10" s="11" t="s">
        <v>44</v>
      </c>
      <c r="G10" s="36" t="s">
        <v>18</v>
      </c>
    </row>
    <row r="11" spans="1:7" x14ac:dyDescent="0.2">
      <c r="A11" s="5"/>
      <c r="B11" s="29">
        <v>2.25</v>
      </c>
      <c r="C11" s="22"/>
      <c r="D11" s="11" t="s">
        <v>70</v>
      </c>
      <c r="E11" s="12" t="s">
        <v>28</v>
      </c>
      <c r="F11" s="11" t="s">
        <v>44</v>
      </c>
      <c r="G11" s="36" t="s">
        <v>18</v>
      </c>
    </row>
    <row r="12" spans="1:7" x14ac:dyDescent="0.2">
      <c r="A12" s="5"/>
      <c r="B12" s="29">
        <v>1015</v>
      </c>
      <c r="C12" s="22"/>
      <c r="D12" s="11" t="s">
        <v>64</v>
      </c>
      <c r="E12" s="12" t="s">
        <v>31</v>
      </c>
      <c r="F12" s="11" t="s">
        <v>65</v>
      </c>
      <c r="G12" s="36" t="s">
        <v>18</v>
      </c>
    </row>
    <row r="13" spans="1:7" x14ac:dyDescent="0.2">
      <c r="A13" s="5"/>
      <c r="B13" s="29">
        <v>1.91</v>
      </c>
      <c r="C13" s="22"/>
      <c r="D13" s="11" t="s">
        <v>71</v>
      </c>
      <c r="E13" s="12" t="s">
        <v>28</v>
      </c>
      <c r="F13" s="11" t="s">
        <v>44</v>
      </c>
      <c r="G13" s="36" t="s">
        <v>18</v>
      </c>
    </row>
    <row r="14" spans="1:7" x14ac:dyDescent="0.2">
      <c r="A14" s="5"/>
      <c r="B14" s="29">
        <v>2.08</v>
      </c>
      <c r="C14" s="22"/>
      <c r="D14" s="11" t="s">
        <v>86</v>
      </c>
      <c r="E14" s="12" t="s">
        <v>28</v>
      </c>
      <c r="F14" s="11" t="s">
        <v>44</v>
      </c>
      <c r="G14" s="36"/>
    </row>
    <row r="15" spans="1:7" x14ac:dyDescent="0.2">
      <c r="A15" s="5"/>
      <c r="B15" s="29">
        <v>4680</v>
      </c>
      <c r="C15" s="22"/>
      <c r="D15" s="11" t="s">
        <v>97</v>
      </c>
      <c r="E15" s="12" t="s">
        <v>31</v>
      </c>
      <c r="F15" s="11" t="s">
        <v>21</v>
      </c>
      <c r="G15" s="36"/>
    </row>
    <row r="16" spans="1:7" x14ac:dyDescent="0.2">
      <c r="A16" s="5"/>
      <c r="B16" s="29">
        <v>2.11</v>
      </c>
      <c r="C16" s="22"/>
      <c r="D16" s="11" t="s">
        <v>87</v>
      </c>
      <c r="E16" s="12" t="s">
        <v>28</v>
      </c>
      <c r="F16" s="11" t="s">
        <v>44</v>
      </c>
      <c r="G16" s="36"/>
    </row>
    <row r="17" spans="1:7" x14ac:dyDescent="0.2">
      <c r="A17" s="5"/>
      <c r="B17" s="29">
        <v>8409.35</v>
      </c>
      <c r="C17" s="22"/>
      <c r="D17" s="11" t="s">
        <v>95</v>
      </c>
      <c r="E17" s="12" t="s">
        <v>31</v>
      </c>
      <c r="F17" s="11" t="s">
        <v>96</v>
      </c>
      <c r="G17" s="36"/>
    </row>
    <row r="18" spans="1:7" x14ac:dyDescent="0.2">
      <c r="A18" s="5"/>
      <c r="B18" s="29">
        <v>20</v>
      </c>
      <c r="C18" s="22"/>
      <c r="D18" s="11" t="s">
        <v>98</v>
      </c>
      <c r="E18" s="12" t="s">
        <v>84</v>
      </c>
      <c r="F18" s="11" t="s">
        <v>99</v>
      </c>
      <c r="G18" s="36"/>
    </row>
    <row r="19" spans="1:7" x14ac:dyDescent="0.2">
      <c r="A19" s="5"/>
      <c r="B19" s="29">
        <v>1.98</v>
      </c>
      <c r="C19" s="22"/>
      <c r="D19" s="11" t="s">
        <v>100</v>
      </c>
      <c r="E19" s="12" t="s">
        <v>28</v>
      </c>
      <c r="F19" s="11" t="s">
        <v>44</v>
      </c>
      <c r="G19" s="36"/>
    </row>
    <row r="20" spans="1:7" x14ac:dyDescent="0.2">
      <c r="A20" s="5"/>
      <c r="B20" s="29">
        <v>2.4</v>
      </c>
      <c r="C20" s="22"/>
      <c r="D20" s="11" t="s">
        <v>101</v>
      </c>
      <c r="E20" s="12" t="s">
        <v>28</v>
      </c>
      <c r="F20" s="11" t="s">
        <v>44</v>
      </c>
      <c r="G20" s="36"/>
    </row>
    <row r="21" spans="1:7" x14ac:dyDescent="0.2">
      <c r="A21" s="5"/>
      <c r="B21" s="29">
        <v>2.59</v>
      </c>
      <c r="C21" s="22"/>
      <c r="D21" s="11" t="s">
        <v>113</v>
      </c>
      <c r="E21" s="12" t="s">
        <v>28</v>
      </c>
      <c r="F21" s="11" t="s">
        <v>44</v>
      </c>
      <c r="G21" s="36"/>
    </row>
    <row r="22" spans="1:7" x14ac:dyDescent="0.2">
      <c r="A22" s="5"/>
      <c r="B22" s="29">
        <v>1.68</v>
      </c>
      <c r="C22" s="22"/>
      <c r="D22" s="11" t="s">
        <v>112</v>
      </c>
      <c r="E22" s="12" t="s">
        <v>28</v>
      </c>
      <c r="F22" s="11" t="s">
        <v>44</v>
      </c>
      <c r="G22" s="36"/>
    </row>
    <row r="23" spans="1:7" x14ac:dyDescent="0.2">
      <c r="A23" s="5"/>
      <c r="B23" s="29">
        <v>50</v>
      </c>
      <c r="C23" s="22"/>
      <c r="D23" s="11" t="s">
        <v>114</v>
      </c>
      <c r="E23" s="12" t="s">
        <v>115</v>
      </c>
      <c r="F23" s="11" t="s">
        <v>32</v>
      </c>
      <c r="G23" s="36"/>
    </row>
    <row r="24" spans="1:7" x14ac:dyDescent="0.2">
      <c r="A24" s="5"/>
      <c r="B24" s="29">
        <v>1.85</v>
      </c>
      <c r="C24" s="22"/>
      <c r="D24" s="11" t="s">
        <v>121</v>
      </c>
      <c r="E24" s="12" t="s">
        <v>28</v>
      </c>
      <c r="F24" s="11" t="s">
        <v>44</v>
      </c>
      <c r="G24" s="36"/>
    </row>
    <row r="25" spans="1:7" x14ac:dyDescent="0.2">
      <c r="A25" s="5"/>
      <c r="B25" s="29">
        <v>1.57</v>
      </c>
      <c r="C25" s="22"/>
      <c r="D25" s="11" t="s">
        <v>122</v>
      </c>
      <c r="E25" s="12" t="s">
        <v>28</v>
      </c>
      <c r="F25" s="11" t="s">
        <v>44</v>
      </c>
      <c r="G25" s="36"/>
    </row>
    <row r="26" spans="1:7" ht="20" x14ac:dyDescent="0.2">
      <c r="A26" s="8"/>
      <c r="C26" s="22"/>
      <c r="E26" s="7"/>
      <c r="F26" s="6"/>
      <c r="G26" s="35"/>
    </row>
    <row r="27" spans="1:7" x14ac:dyDescent="0.2">
      <c r="A27" s="5" t="s">
        <v>3</v>
      </c>
      <c r="B27" s="29">
        <f>SUM(B7:B25)</f>
        <v>19078.690000000002</v>
      </c>
      <c r="C27" s="22"/>
      <c r="D27" s="6"/>
      <c r="E27" s="7"/>
      <c r="F27" s="6"/>
      <c r="G27" s="35"/>
    </row>
    <row r="28" spans="1:7" ht="20" x14ac:dyDescent="0.2">
      <c r="A28" s="9"/>
      <c r="B28" s="30"/>
      <c r="C28" s="21"/>
      <c r="D28" s="2"/>
      <c r="E28" s="10"/>
      <c r="F28" s="2"/>
      <c r="G28" s="34"/>
    </row>
    <row r="29" spans="1:7" x14ac:dyDescent="0.2">
      <c r="A29" s="5" t="s">
        <v>9</v>
      </c>
      <c r="B29" s="29" t="s">
        <v>2</v>
      </c>
      <c r="C29" s="23" t="s">
        <v>10</v>
      </c>
      <c r="D29" s="11" t="s">
        <v>5</v>
      </c>
      <c r="E29" s="12" t="s">
        <v>11</v>
      </c>
      <c r="F29" s="11" t="s">
        <v>12</v>
      </c>
      <c r="G29" s="36" t="s">
        <v>13</v>
      </c>
    </row>
    <row r="30" spans="1:7" ht="20" x14ac:dyDescent="0.2">
      <c r="A30" s="5"/>
      <c r="B30" s="29"/>
      <c r="C30" s="23"/>
      <c r="D30" s="11"/>
      <c r="E30" s="12"/>
      <c r="F30" s="11"/>
      <c r="G30" s="36"/>
    </row>
    <row r="31" spans="1:7" ht="20" x14ac:dyDescent="0.2">
      <c r="A31" s="5"/>
      <c r="B31" s="29"/>
      <c r="C31" s="23"/>
      <c r="D31" s="11"/>
      <c r="E31" s="12"/>
      <c r="F31" s="11"/>
      <c r="G31" s="36"/>
    </row>
    <row r="32" spans="1:7" s="14" customFormat="1" ht="20" x14ac:dyDescent="0.2">
      <c r="B32" s="1">
        <v>140</v>
      </c>
      <c r="C32" s="21"/>
      <c r="D32" s="2" t="s">
        <v>46</v>
      </c>
      <c r="E32" s="10">
        <v>951</v>
      </c>
      <c r="F32" s="2" t="s">
        <v>25</v>
      </c>
      <c r="G32" s="34" t="s">
        <v>36</v>
      </c>
    </row>
    <row r="33" spans="2:7" ht="20" x14ac:dyDescent="0.2">
      <c r="B33" s="5">
        <v>57.6</v>
      </c>
      <c r="C33" s="22"/>
      <c r="D33" s="6" t="s">
        <v>49</v>
      </c>
      <c r="E33" s="7">
        <v>953</v>
      </c>
      <c r="F33" s="6" t="s">
        <v>50</v>
      </c>
      <c r="G33" s="35" t="s">
        <v>33</v>
      </c>
    </row>
    <row r="34" spans="2:7" ht="20" x14ac:dyDescent="0.2">
      <c r="B34" s="5">
        <v>251.62</v>
      </c>
      <c r="C34" s="22"/>
      <c r="D34" s="6" t="s">
        <v>49</v>
      </c>
      <c r="E34" s="7">
        <v>954</v>
      </c>
      <c r="F34" s="6" t="s">
        <v>22</v>
      </c>
      <c r="G34" s="35" t="s">
        <v>23</v>
      </c>
    </row>
    <row r="35" spans="2:7" s="15" customFormat="1" ht="20" x14ac:dyDescent="0.2">
      <c r="B35" s="32">
        <v>285.7</v>
      </c>
      <c r="C35" s="24"/>
      <c r="D35" s="15" t="s">
        <v>49</v>
      </c>
      <c r="E35" s="15">
        <v>955</v>
      </c>
      <c r="F35" s="15" t="s">
        <v>14</v>
      </c>
      <c r="G35" s="37" t="s">
        <v>43</v>
      </c>
    </row>
    <row r="36" spans="2:7" s="15" customFormat="1" ht="20" x14ac:dyDescent="0.2">
      <c r="B36" s="32">
        <v>71.400000000000006</v>
      </c>
      <c r="C36" s="24"/>
      <c r="D36" s="15" t="s">
        <v>49</v>
      </c>
      <c r="E36" s="15">
        <v>956</v>
      </c>
      <c r="F36" s="15" t="s">
        <v>25</v>
      </c>
      <c r="G36" s="37" t="s">
        <v>36</v>
      </c>
    </row>
    <row r="37" spans="2:7" s="15" customFormat="1" ht="20" x14ac:dyDescent="0.2">
      <c r="B37" s="32">
        <v>35</v>
      </c>
      <c r="C37" s="24"/>
      <c r="D37" s="15" t="s">
        <v>56</v>
      </c>
      <c r="E37" s="15">
        <v>957</v>
      </c>
      <c r="F37" s="15" t="s">
        <v>62</v>
      </c>
      <c r="G37" s="37" t="s">
        <v>63</v>
      </c>
    </row>
    <row r="38" spans="2:7" s="15" customFormat="1" ht="20" x14ac:dyDescent="0.2">
      <c r="B38" s="32">
        <v>678.7</v>
      </c>
      <c r="C38" s="24">
        <v>113.12</v>
      </c>
      <c r="D38" s="15" t="s">
        <v>53</v>
      </c>
      <c r="E38" s="15">
        <v>958</v>
      </c>
      <c r="F38" s="15" t="s">
        <v>54</v>
      </c>
      <c r="G38" s="37" t="s">
        <v>55</v>
      </c>
    </row>
    <row r="39" spans="2:7" s="15" customFormat="1" ht="20" x14ac:dyDescent="0.2">
      <c r="B39" s="32">
        <v>40</v>
      </c>
      <c r="C39" s="24"/>
      <c r="D39" s="15" t="s">
        <v>56</v>
      </c>
      <c r="E39" s="15">
        <v>959</v>
      </c>
      <c r="F39" s="15" t="s">
        <v>57</v>
      </c>
      <c r="G39" s="37" t="s">
        <v>58</v>
      </c>
    </row>
    <row r="40" spans="2:7" s="15" customFormat="1" ht="20" x14ac:dyDescent="0.2">
      <c r="B40" s="32">
        <v>410</v>
      </c>
      <c r="C40" s="24"/>
      <c r="D40" s="15" t="s">
        <v>59</v>
      </c>
      <c r="E40" s="15">
        <v>960</v>
      </c>
      <c r="F40" s="15" t="s">
        <v>60</v>
      </c>
      <c r="G40" s="37" t="s">
        <v>61</v>
      </c>
    </row>
    <row r="41" spans="2:7" s="15" customFormat="1" ht="20" x14ac:dyDescent="0.2">
      <c r="B41" s="32">
        <v>515</v>
      </c>
      <c r="C41" s="24"/>
      <c r="D41" s="15" t="s">
        <v>66</v>
      </c>
      <c r="E41" s="15">
        <v>961</v>
      </c>
      <c r="F41" s="15" t="s">
        <v>67</v>
      </c>
      <c r="G41" s="37" t="s">
        <v>68</v>
      </c>
    </row>
    <row r="42" spans="2:7" s="15" customFormat="1" ht="20" x14ac:dyDescent="0.2">
      <c r="B42" s="32">
        <v>28</v>
      </c>
      <c r="C42" s="24"/>
      <c r="D42" s="15" t="s">
        <v>66</v>
      </c>
      <c r="E42" s="15">
        <v>962</v>
      </c>
      <c r="F42" s="15" t="s">
        <v>50</v>
      </c>
      <c r="G42" s="37" t="s">
        <v>33</v>
      </c>
    </row>
    <row r="43" spans="2:7" s="15" customFormat="1" ht="20" x14ac:dyDescent="0.2">
      <c r="B43" s="32">
        <v>285.7</v>
      </c>
      <c r="C43" s="24"/>
      <c r="D43" s="15" t="s">
        <v>66</v>
      </c>
      <c r="E43" s="15">
        <v>963</v>
      </c>
      <c r="F43" s="15" t="s">
        <v>14</v>
      </c>
      <c r="G43" s="37" t="s">
        <v>43</v>
      </c>
    </row>
    <row r="44" spans="2:7" s="15" customFormat="1" ht="20" x14ac:dyDescent="0.2">
      <c r="B44" s="32">
        <v>220.8</v>
      </c>
      <c r="C44" s="24">
        <v>36.799999999999997</v>
      </c>
      <c r="D44" s="15" t="s">
        <v>66</v>
      </c>
      <c r="E44" s="15">
        <v>964</v>
      </c>
      <c r="F44" s="15" t="s">
        <v>22</v>
      </c>
      <c r="G44" s="37" t="s">
        <v>69</v>
      </c>
    </row>
    <row r="45" spans="2:7" s="15" customFormat="1" ht="20" x14ac:dyDescent="0.2">
      <c r="B45" s="32">
        <v>285.7</v>
      </c>
      <c r="C45" s="24"/>
      <c r="D45" s="15" t="s">
        <v>76</v>
      </c>
      <c r="E45" s="15">
        <v>965</v>
      </c>
      <c r="F45" s="15" t="s">
        <v>14</v>
      </c>
      <c r="G45" s="37" t="s">
        <v>43</v>
      </c>
    </row>
    <row r="46" spans="2:7" s="15" customFormat="1" ht="20" x14ac:dyDescent="0.2">
      <c r="B46" s="32">
        <v>48</v>
      </c>
      <c r="C46" s="24"/>
      <c r="D46" s="15" t="s">
        <v>76</v>
      </c>
      <c r="E46" s="15">
        <v>966</v>
      </c>
      <c r="F46" s="15" t="s">
        <v>77</v>
      </c>
      <c r="G46" s="37" t="s">
        <v>78</v>
      </c>
    </row>
    <row r="47" spans="2:7" s="15" customFormat="1" ht="20" x14ac:dyDescent="0.2">
      <c r="B47" s="32">
        <v>142.80000000000001</v>
      </c>
      <c r="C47" s="24"/>
      <c r="D47" s="15" t="s">
        <v>76</v>
      </c>
      <c r="E47" s="15">
        <v>967</v>
      </c>
      <c r="F47" s="15" t="s">
        <v>25</v>
      </c>
      <c r="G47" s="37" t="s">
        <v>36</v>
      </c>
    </row>
    <row r="48" spans="2:7" s="15" customFormat="1" ht="20" x14ac:dyDescent="0.2">
      <c r="B48" s="32">
        <v>316.35000000000002</v>
      </c>
      <c r="C48" s="24"/>
      <c r="D48" s="15" t="s">
        <v>76</v>
      </c>
      <c r="E48" s="15">
        <v>968</v>
      </c>
      <c r="F48" s="15" t="s">
        <v>79</v>
      </c>
      <c r="G48" s="37" t="s">
        <v>80</v>
      </c>
    </row>
    <row r="49" spans="2:7" s="15" customFormat="1" ht="20" x14ac:dyDescent="0.2">
      <c r="B49" s="32">
        <v>61.92</v>
      </c>
      <c r="C49" s="24"/>
      <c r="D49" s="15" t="s">
        <v>81</v>
      </c>
      <c r="E49" s="15">
        <v>969</v>
      </c>
      <c r="F49" s="15" t="s">
        <v>57</v>
      </c>
      <c r="G49" s="37" t="s">
        <v>82</v>
      </c>
    </row>
    <row r="50" spans="2:7" s="15" customFormat="1" ht="20" x14ac:dyDescent="0.2">
      <c r="B50" s="32">
        <v>360</v>
      </c>
      <c r="C50" s="24">
        <v>60</v>
      </c>
      <c r="D50" s="15" t="s">
        <v>83</v>
      </c>
      <c r="E50" s="15">
        <v>970</v>
      </c>
      <c r="F50" s="15" t="s">
        <v>84</v>
      </c>
      <c r="G50" s="37" t="s">
        <v>85</v>
      </c>
    </row>
    <row r="51" spans="2:7" s="15" customFormat="1" ht="20" x14ac:dyDescent="0.2">
      <c r="B51" s="32">
        <v>60</v>
      </c>
      <c r="C51" s="24">
        <v>10</v>
      </c>
      <c r="D51" s="15" t="s">
        <v>88</v>
      </c>
      <c r="E51" s="15">
        <v>971</v>
      </c>
      <c r="F51" s="15" t="s">
        <v>89</v>
      </c>
      <c r="G51" s="37" t="s">
        <v>90</v>
      </c>
    </row>
    <row r="52" spans="2:7" s="15" customFormat="1" ht="20" x14ac:dyDescent="0.2">
      <c r="B52" s="32">
        <v>15.76</v>
      </c>
      <c r="C52" s="24"/>
      <c r="D52" s="15" t="s">
        <v>88</v>
      </c>
      <c r="E52" s="15">
        <v>972</v>
      </c>
      <c r="F52" s="15" t="s">
        <v>91</v>
      </c>
      <c r="G52" s="37" t="s">
        <v>92</v>
      </c>
    </row>
    <row r="53" spans="2:7" s="15" customFormat="1" ht="20" x14ac:dyDescent="0.2">
      <c r="B53" s="32">
        <v>285.7</v>
      </c>
      <c r="C53" s="24"/>
      <c r="D53" s="15" t="s">
        <v>93</v>
      </c>
      <c r="E53" s="15">
        <v>973</v>
      </c>
      <c r="F53" s="15" t="s">
        <v>14</v>
      </c>
      <c r="G53" s="37" t="s">
        <v>43</v>
      </c>
    </row>
    <row r="54" spans="2:7" s="15" customFormat="1" ht="20" x14ac:dyDescent="0.2">
      <c r="B54" s="32">
        <v>26.9</v>
      </c>
      <c r="C54" s="24"/>
      <c r="D54" s="15" t="s">
        <v>94</v>
      </c>
      <c r="E54" s="15">
        <v>974</v>
      </c>
      <c r="F54" s="15" t="s">
        <v>14</v>
      </c>
      <c r="G54" s="37" t="s">
        <v>34</v>
      </c>
    </row>
    <row r="55" spans="2:7" s="15" customFormat="1" ht="20" x14ac:dyDescent="0.2">
      <c r="B55" s="32">
        <v>71.400000000000006</v>
      </c>
      <c r="C55" s="24"/>
      <c r="D55" s="15" t="s">
        <v>94</v>
      </c>
      <c r="E55" s="15">
        <v>975</v>
      </c>
      <c r="F55" s="15" t="s">
        <v>25</v>
      </c>
      <c r="G55" s="37" t="s">
        <v>36</v>
      </c>
    </row>
    <row r="56" spans="2:7" s="15" customFormat="1" ht="20" x14ac:dyDescent="0.2">
      <c r="B56" s="32">
        <v>20</v>
      </c>
      <c r="C56" s="24"/>
      <c r="D56" s="15" t="s">
        <v>94</v>
      </c>
      <c r="E56" s="15">
        <v>1001</v>
      </c>
      <c r="F56" s="15" t="s">
        <v>102</v>
      </c>
      <c r="G56" s="37" t="s">
        <v>103</v>
      </c>
    </row>
    <row r="57" spans="2:7" s="15" customFormat="1" ht="20" x14ac:dyDescent="0.2">
      <c r="B57" s="32">
        <v>30</v>
      </c>
      <c r="C57" s="24"/>
      <c r="D57" s="15" t="s">
        <v>104</v>
      </c>
      <c r="E57" s="15">
        <v>1003</v>
      </c>
      <c r="F57" s="15" t="s">
        <v>67</v>
      </c>
      <c r="G57" s="37" t="s">
        <v>26</v>
      </c>
    </row>
    <row r="58" spans="2:7" s="15" customFormat="1" ht="20" x14ac:dyDescent="0.2">
      <c r="B58" s="32">
        <v>86.4</v>
      </c>
      <c r="C58" s="24"/>
      <c r="D58" s="15" t="s">
        <v>105</v>
      </c>
      <c r="E58" s="15">
        <v>1004</v>
      </c>
      <c r="F58" s="15" t="s">
        <v>50</v>
      </c>
      <c r="G58" s="37" t="s">
        <v>33</v>
      </c>
    </row>
    <row r="59" spans="2:7" s="15" customFormat="1" ht="20" x14ac:dyDescent="0.2">
      <c r="B59" s="32">
        <v>15876.4</v>
      </c>
      <c r="C59" s="24">
        <v>2646.07</v>
      </c>
      <c r="D59" s="15" t="s">
        <v>105</v>
      </c>
      <c r="E59" s="15">
        <v>1005</v>
      </c>
      <c r="F59" s="15" t="s">
        <v>106</v>
      </c>
      <c r="G59" s="37" t="s">
        <v>107</v>
      </c>
    </row>
    <row r="60" spans="2:7" s="15" customFormat="1" ht="20" x14ac:dyDescent="0.2">
      <c r="B60" s="32">
        <v>285.7</v>
      </c>
      <c r="C60" s="24"/>
      <c r="D60" s="15" t="s">
        <v>105</v>
      </c>
      <c r="E60" s="15">
        <v>1006</v>
      </c>
      <c r="F60" s="15" t="s">
        <v>14</v>
      </c>
      <c r="G60" s="37" t="s">
        <v>43</v>
      </c>
    </row>
    <row r="61" spans="2:7" s="15" customFormat="1" ht="20" x14ac:dyDescent="0.2">
      <c r="B61" s="32">
        <v>48</v>
      </c>
      <c r="C61" s="24"/>
      <c r="D61" s="15" t="s">
        <v>108</v>
      </c>
      <c r="E61" s="15">
        <v>1007</v>
      </c>
      <c r="F61" s="15" t="s">
        <v>35</v>
      </c>
      <c r="G61" s="37" t="s">
        <v>26</v>
      </c>
    </row>
    <row r="62" spans="2:7" s="15" customFormat="1" ht="20" x14ac:dyDescent="0.2">
      <c r="B62" s="32">
        <v>65.7</v>
      </c>
      <c r="C62" s="24">
        <v>10.95</v>
      </c>
      <c r="D62" s="15" t="s">
        <v>108</v>
      </c>
      <c r="E62" s="15">
        <v>1008</v>
      </c>
      <c r="F62" s="15" t="s">
        <v>109</v>
      </c>
      <c r="G62" s="37" t="s">
        <v>110</v>
      </c>
    </row>
    <row r="63" spans="2:7" s="15" customFormat="1" ht="20" x14ac:dyDescent="0.2">
      <c r="B63" s="32">
        <v>54</v>
      </c>
      <c r="C63" s="24"/>
      <c r="D63" s="15" t="s">
        <v>108</v>
      </c>
      <c r="E63" s="15">
        <v>1009</v>
      </c>
      <c r="F63" s="15" t="s">
        <v>57</v>
      </c>
      <c r="G63" s="37" t="s">
        <v>82</v>
      </c>
    </row>
    <row r="64" spans="2:7" s="15" customFormat="1" ht="20" x14ac:dyDescent="0.2">
      <c r="B64" s="32">
        <v>400</v>
      </c>
      <c r="C64" s="24"/>
      <c r="D64" s="15" t="s">
        <v>116</v>
      </c>
      <c r="E64" s="15">
        <v>1010</v>
      </c>
      <c r="F64" s="15" t="s">
        <v>35</v>
      </c>
      <c r="G64" s="37" t="s">
        <v>117</v>
      </c>
    </row>
    <row r="65" spans="1:7" s="15" customFormat="1" ht="20" x14ac:dyDescent="0.2">
      <c r="B65" s="32">
        <v>285.7</v>
      </c>
      <c r="C65" s="24"/>
      <c r="D65" s="15" t="s">
        <v>118</v>
      </c>
      <c r="E65" s="15">
        <v>1011</v>
      </c>
      <c r="F65" s="15" t="s">
        <v>14</v>
      </c>
      <c r="G65" s="37" t="s">
        <v>43</v>
      </c>
    </row>
    <row r="66" spans="1:7" s="15" customFormat="1" ht="20" x14ac:dyDescent="0.2">
      <c r="B66" s="32">
        <v>614.32000000000005</v>
      </c>
      <c r="C66" s="24">
        <v>102.38</v>
      </c>
      <c r="D66" s="15" t="s">
        <v>119</v>
      </c>
      <c r="E66" s="15">
        <v>1012</v>
      </c>
      <c r="F66" s="15" t="s">
        <v>106</v>
      </c>
      <c r="G66" s="37" t="s">
        <v>120</v>
      </c>
    </row>
    <row r="67" spans="1:7" s="15" customFormat="1" ht="20" x14ac:dyDescent="0.2">
      <c r="B67" s="32">
        <v>142.80000000000001</v>
      </c>
      <c r="C67" s="24"/>
      <c r="D67" s="15" t="s">
        <v>119</v>
      </c>
      <c r="E67" s="15">
        <v>1013</v>
      </c>
      <c r="F67" s="15" t="s">
        <v>25</v>
      </c>
      <c r="G67" s="37" t="s">
        <v>36</v>
      </c>
    </row>
    <row r="68" spans="1:7" s="15" customFormat="1" ht="20" x14ac:dyDescent="0.2">
      <c r="B68" s="32">
        <v>3.76</v>
      </c>
      <c r="C68" s="24"/>
      <c r="D68" s="15" t="s">
        <v>126</v>
      </c>
      <c r="E68" s="15">
        <v>1014</v>
      </c>
      <c r="F68" s="15" t="s">
        <v>22</v>
      </c>
      <c r="G68" s="37" t="s">
        <v>124</v>
      </c>
    </row>
    <row r="69" spans="1:7" ht="20" x14ac:dyDescent="0.2">
      <c r="A69" s="8"/>
      <c r="B69" s="29"/>
      <c r="C69" s="22"/>
      <c r="D69" s="6"/>
      <c r="E69" s="7"/>
      <c r="F69" s="6"/>
      <c r="G69" s="35"/>
    </row>
    <row r="70" spans="1:7" x14ac:dyDescent="0.2">
      <c r="A70" s="1" t="s">
        <v>3</v>
      </c>
      <c r="B70" s="30">
        <f>SUM(B32:B69)</f>
        <v>22606.829999999998</v>
      </c>
      <c r="C70" s="21"/>
      <c r="D70" s="2"/>
      <c r="E70" s="10"/>
      <c r="F70" s="2"/>
      <c r="G70" s="34"/>
    </row>
    <row r="71" spans="1:7" x14ac:dyDescent="0.2">
      <c r="A71" s="13" t="s">
        <v>20</v>
      </c>
      <c r="B71" s="29">
        <f>SUM(F5+B27-B70)</f>
        <v>43825.66</v>
      </c>
      <c r="C71" s="22"/>
      <c r="D71" s="6"/>
      <c r="E71" s="7"/>
      <c r="F71" s="6"/>
      <c r="G71" s="35"/>
    </row>
    <row r="72" spans="1:7" ht="20" x14ac:dyDescent="0.2">
      <c r="A72" s="5"/>
      <c r="B72" s="29"/>
      <c r="C72" s="22"/>
      <c r="D72" s="6"/>
      <c r="E72" s="6"/>
      <c r="F72" s="36" t="s">
        <v>72</v>
      </c>
      <c r="G72" s="20" t="s">
        <v>73</v>
      </c>
    </row>
    <row r="73" spans="1:7" ht="42" x14ac:dyDescent="0.2">
      <c r="A73" s="13" t="s">
        <v>125</v>
      </c>
      <c r="B73" s="29">
        <f>SUM(B66)</f>
        <v>614.32000000000005</v>
      </c>
      <c r="C73" s="22"/>
      <c r="D73" s="6"/>
      <c r="E73" s="6" t="s">
        <v>33</v>
      </c>
      <c r="F73" s="35">
        <f>SUM(B33+B42+B58)</f>
        <v>172</v>
      </c>
      <c r="G73" s="19">
        <v>120</v>
      </c>
    </row>
    <row r="74" spans="1:7" ht="20" x14ac:dyDescent="0.2">
      <c r="A74" s="13"/>
      <c r="B74" s="29"/>
      <c r="C74" s="22"/>
      <c r="D74" s="6"/>
      <c r="E74" s="6" t="s">
        <v>37</v>
      </c>
      <c r="F74" s="35">
        <f>SUM(B36+B35+B43+B45+B47+B53+B55+B60+B65+B67)</f>
        <v>2142.6000000000004</v>
      </c>
      <c r="G74" s="19">
        <v>2250</v>
      </c>
    </row>
    <row r="75" spans="1:7" x14ac:dyDescent="0.2">
      <c r="A75" s="13" t="s">
        <v>24</v>
      </c>
      <c r="B75" s="29">
        <f>SUM(B80-B73)</f>
        <v>43825.659999999996</v>
      </c>
      <c r="C75" s="22"/>
      <c r="D75" s="6"/>
      <c r="E75" s="6" t="s">
        <v>34</v>
      </c>
      <c r="F75" s="35">
        <f>SUM(61.92+B54)</f>
        <v>88.82</v>
      </c>
      <c r="G75" s="19">
        <v>500</v>
      </c>
    </row>
    <row r="76" spans="1:7" ht="20" x14ac:dyDescent="0.2">
      <c r="A76" s="5"/>
      <c r="B76" s="29"/>
      <c r="C76" s="22"/>
      <c r="D76" s="6"/>
      <c r="E76" s="6" t="s">
        <v>38</v>
      </c>
      <c r="F76" s="35">
        <f>SUM(220.8+B46)</f>
        <v>268.8</v>
      </c>
      <c r="G76" s="19">
        <v>300</v>
      </c>
    </row>
    <row r="77" spans="1:7" ht="63" x14ac:dyDescent="0.2">
      <c r="A77" s="5" t="s">
        <v>123</v>
      </c>
      <c r="B77" s="29">
        <v>3547.56</v>
      </c>
      <c r="C77" s="25" t="s">
        <v>16</v>
      </c>
      <c r="D77" s="6"/>
      <c r="E77" s="6" t="s">
        <v>26</v>
      </c>
      <c r="F77" s="35">
        <f>SUM(B57+B61)</f>
        <v>78</v>
      </c>
      <c r="G77" s="19">
        <v>50</v>
      </c>
    </row>
    <row r="78" spans="1:7" ht="20" x14ac:dyDescent="0.2">
      <c r="B78" s="32">
        <v>40892.42</v>
      </c>
      <c r="C78" s="26" t="s">
        <v>17</v>
      </c>
      <c r="E78" s="17" t="s">
        <v>39</v>
      </c>
      <c r="F78" s="37">
        <f>SUM(B38+B40+B39+B37+B52+B51+B63)</f>
        <v>1293.46</v>
      </c>
      <c r="G78" s="19">
        <v>1500</v>
      </c>
    </row>
    <row r="79" spans="1:7" ht="42" x14ac:dyDescent="0.2">
      <c r="E79" s="8" t="s">
        <v>40</v>
      </c>
      <c r="F79" s="37">
        <f>SUM(360+B66)</f>
        <v>974.32</v>
      </c>
      <c r="G79" s="19">
        <v>900</v>
      </c>
    </row>
    <row r="80" spans="1:7" ht="20" x14ac:dyDescent="0.2">
      <c r="A80" s="15" t="s">
        <v>15</v>
      </c>
      <c r="B80" s="32">
        <f>SUM(B77+B78)</f>
        <v>44439.979999999996</v>
      </c>
      <c r="E80" s="6" t="s">
        <v>41</v>
      </c>
      <c r="F80" s="37">
        <v>316.35000000000002</v>
      </c>
      <c r="G80" s="19">
        <v>350</v>
      </c>
    </row>
    <row r="81" spans="1:7" ht="20" x14ac:dyDescent="0.2">
      <c r="A81" s="15"/>
      <c r="B81" s="32"/>
      <c r="E81" s="6" t="s">
        <v>32</v>
      </c>
      <c r="F81" s="37"/>
      <c r="G81" s="19"/>
    </row>
    <row r="82" spans="1:7" ht="20" x14ac:dyDescent="0.2">
      <c r="E82" s="6" t="s">
        <v>35</v>
      </c>
      <c r="F82" s="37">
        <v>400</v>
      </c>
      <c r="G82" s="19">
        <v>600</v>
      </c>
    </row>
    <row r="83" spans="1:7" ht="20" x14ac:dyDescent="0.2">
      <c r="E83" s="6" t="s">
        <v>42</v>
      </c>
      <c r="F83" s="37">
        <v>20</v>
      </c>
      <c r="G83" s="19">
        <v>350</v>
      </c>
    </row>
    <row r="84" spans="1:7" ht="20" x14ac:dyDescent="0.2">
      <c r="E84" s="6" t="s">
        <v>22</v>
      </c>
      <c r="F84" s="37">
        <f>SUM(B34+B68)</f>
        <v>255.38</v>
      </c>
      <c r="G84" s="19">
        <v>320</v>
      </c>
    </row>
    <row r="85" spans="1:7" ht="20" x14ac:dyDescent="0.2">
      <c r="E85" s="6" t="s">
        <v>111</v>
      </c>
      <c r="F85" s="37">
        <v>15876.4</v>
      </c>
      <c r="G85" s="19"/>
    </row>
    <row r="86" spans="1:7" ht="20" x14ac:dyDescent="0.2">
      <c r="E86" s="2" t="s">
        <v>74</v>
      </c>
      <c r="F86" s="40">
        <f>SUM(515+B62)</f>
        <v>580.70000000000005</v>
      </c>
      <c r="G86" s="33">
        <v>1500</v>
      </c>
    </row>
    <row r="87" spans="1:7" ht="20" x14ac:dyDescent="0.2">
      <c r="E87" s="41"/>
      <c r="F87" s="42"/>
      <c r="G87" s="43"/>
    </row>
    <row r="88" spans="1:7" ht="20" x14ac:dyDescent="0.2">
      <c r="E88" s="6" t="s">
        <v>75</v>
      </c>
      <c r="F88" s="38">
        <f>SUM(F73:F86)</f>
        <v>22466.83</v>
      </c>
      <c r="G88" s="20">
        <f>SUM(G73:G84)</f>
        <v>7240</v>
      </c>
    </row>
  </sheetData>
  <phoneticPr fontId="6" type="noConversion"/>
  <pageMargins left="0.75000000000000011" right="0.75000000000000011" top="1" bottom="1" header="0.5" footer="0.5"/>
  <pageSetup paperSize="9" scale="3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Caird</dc:creator>
  <cp:lastModifiedBy>Rod Caird</cp:lastModifiedBy>
  <cp:lastPrinted>2019-04-18T11:41:43Z</cp:lastPrinted>
  <dcterms:created xsi:type="dcterms:W3CDTF">2015-09-15T12:46:03Z</dcterms:created>
  <dcterms:modified xsi:type="dcterms:W3CDTF">2019-04-23T10:06:51Z</dcterms:modified>
</cp:coreProperties>
</file>